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4490" windowHeight="98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'Tabelle1'!$B$2:$G$64</definedName>
  </definedNames>
  <calcPr fullCalcOnLoad="1"/>
</workbook>
</file>

<file path=xl/sharedStrings.xml><?xml version="1.0" encoding="utf-8"?>
<sst xmlns="http://schemas.openxmlformats.org/spreadsheetml/2006/main" count="72" uniqueCount="72">
  <si>
    <t>je Kuh und Jahr</t>
  </si>
  <si>
    <t>je Tag</t>
  </si>
  <si>
    <t>Preis/kg</t>
  </si>
  <si>
    <t>Tierarzt</t>
  </si>
  <si>
    <t>Energie</t>
  </si>
  <si>
    <t>Summe var. Kosten</t>
  </si>
  <si>
    <t>Grundfutter</t>
  </si>
  <si>
    <t>Stallplatz</t>
  </si>
  <si>
    <t>Arbeit</t>
  </si>
  <si>
    <t>Kosten je Akh</t>
  </si>
  <si>
    <t>Menge/Tag</t>
  </si>
  <si>
    <t>Akh/Kuh u. Jahr</t>
  </si>
  <si>
    <t>Bedarf MJ NEL/Tag</t>
  </si>
  <si>
    <t>Kosten je Platz u. Jahr</t>
  </si>
  <si>
    <t>Tägliche Zunahmen (g)</t>
  </si>
  <si>
    <t>Sonstiges (Klauenpflege, MLP, ZV, Beratung...)</t>
  </si>
  <si>
    <t>Wasser (nur Tränke)</t>
  </si>
  <si>
    <t>nur variable Kosten</t>
  </si>
  <si>
    <t>v.K. , GF, Arbeit</t>
  </si>
  <si>
    <t>Vollkosten</t>
  </si>
  <si>
    <t>Kraftfutter (kg)</t>
  </si>
  <si>
    <t>Mineralfutter (kg)</t>
  </si>
  <si>
    <t>es wohlmöglich eine Verbesserung, aber auf keinen Fall eine Verschlechterung der Klassifizierung gibt</t>
  </si>
  <si>
    <t>Steigerung Schlachtgewicht (kg) je Tag</t>
  </si>
  <si>
    <t>Futtervorlage, Einstreu...</t>
  </si>
  <si>
    <t>Zinsansatz Viehvermögen</t>
  </si>
  <si>
    <t>ausreichend freier Stallplatz z.V. steht</t>
  </si>
  <si>
    <t xml:space="preserve">                        4 kg KF x 6,7 =27 MJ NEL, d.h. ca. 70 MJ NEL aus GF</t>
  </si>
  <si>
    <t>Kosten je MJ NEL</t>
  </si>
  <si>
    <t>Mastdauer</t>
  </si>
  <si>
    <t>Tage</t>
  </si>
  <si>
    <t>Erlöse je Tag</t>
  </si>
  <si>
    <t>Schlachterlös/kg SG (Ausgangspreis)</t>
  </si>
  <si>
    <t xml:space="preserve">variable Kosten: </t>
  </si>
  <si>
    <t>Anteil nutzbares SG am Zuwachs</t>
  </si>
  <si>
    <t>Aufstallung zu stark ansteigen</t>
  </si>
  <si>
    <t>insgesamt</t>
  </si>
  <si>
    <r>
      <t xml:space="preserve">Energiebedarf: </t>
    </r>
    <r>
      <rPr>
        <sz val="10"/>
        <rFont val="Arial"/>
        <family val="0"/>
      </rPr>
      <t xml:space="preserve"> Erhaltung + ca. 20 kg Milch (37,7 + 20 x 3,2 = ca. 100 MJ NEL), </t>
    </r>
  </si>
  <si>
    <r>
      <t xml:space="preserve">Arbeit: </t>
    </r>
    <r>
      <rPr>
        <sz val="10"/>
        <rFont val="Arial"/>
        <family val="0"/>
      </rPr>
      <t>Füttern, Best.-betreuung, jedoch ohne Melken usw.,</t>
    </r>
  </si>
  <si>
    <t>Kalkulationshilfe zur Wirtschaftlichkeit der Altkuhausmast</t>
  </si>
  <si>
    <t>Grundfutterkosten und Festkosten:</t>
  </si>
  <si>
    <t>Kosten je Kuh u. Jahr</t>
  </si>
  <si>
    <t>je Kuh u. Tag</t>
  </si>
  <si>
    <t>je Kuh und Tag</t>
  </si>
  <si>
    <t>Endgewicht (kg SG)</t>
  </si>
  <si>
    <t>Ausgangsgewicht (kg SG)</t>
  </si>
  <si>
    <t>Investionskosten</t>
  </si>
  <si>
    <t>%</t>
  </si>
  <si>
    <r>
      <t>Stallplatz:</t>
    </r>
    <r>
      <rPr>
        <sz val="10"/>
        <rFont val="Arial"/>
        <family val="0"/>
      </rPr>
      <t xml:space="preserve"> Umbau oder Altgebäudenutzung ohne Melktechnik</t>
    </r>
  </si>
  <si>
    <t xml:space="preserve">die Tiere tiergerecht aufgestallt sind, die Arbeitskosten aber nicht durch zu arbeits- und/oder strohaufwändige </t>
  </si>
  <si>
    <t xml:space="preserve">zugrunde liegt Altkuhausmast, ohne dass weiter gemolken wird. </t>
  </si>
  <si>
    <t>v.K. + Grundfutter (GF)</t>
  </si>
  <si>
    <t>II. Mehrerlös durch zusätzliche Verbesserung der Klassifizierung</t>
  </si>
  <si>
    <t>+ Mehrerlös durch Mehrgewicht (s.o.)</t>
  </si>
  <si>
    <t xml:space="preserve">   Mehrerlös durch bessere Klassifizierung </t>
  </si>
  <si>
    <t>Zuschlag für bessere Klass (z.b. O3 auf R3, je kg SG)</t>
  </si>
  <si>
    <t>wobei die Klassifizierung mit zunehmenden Schlachtgewicht i.d.R. besser wird.</t>
  </si>
  <si>
    <r>
      <t>I. Mehrerlös durch Ausmast Kuh</t>
    </r>
    <r>
      <rPr>
        <b/>
        <sz val="10"/>
        <rFont val="Arial"/>
        <family val="2"/>
      </rPr>
      <t xml:space="preserve"> (ohne Veränderung Klassifizierung)</t>
    </r>
  </si>
  <si>
    <t>zum Vergleich: Kosten je Tag</t>
  </si>
  <si>
    <t>I. Mehrerlös je Tag (bei gleicher Klassifizierung):</t>
  </si>
  <si>
    <t>Unternehmergewinn / - Verlust</t>
  </si>
  <si>
    <t xml:space="preserve">Altkuhausmast - Wann lohnt sie sich? Vers. 1.2;       </t>
  </si>
  <si>
    <t>Dr. Ralf Over, Landesanstalt für die Entwicklung der Landwirtschaft,  73525 Schwäbisch Gmünd, Oberbettringer Str. 162</t>
  </si>
  <si>
    <r>
      <t>Grundfutter:</t>
    </r>
    <r>
      <rPr>
        <sz val="10"/>
        <rFont val="Arial"/>
        <family val="0"/>
      </rPr>
      <t xml:space="preserve"> Mischpreis Gras/Maissilage (Vollkosten inkl. kostenentlastender Prämien und Lagerraum)</t>
    </r>
  </si>
  <si>
    <r>
      <t xml:space="preserve">Gemeinkosten: </t>
    </r>
    <r>
      <rPr>
        <sz val="10"/>
        <rFont val="Arial"/>
        <family val="2"/>
      </rPr>
      <t>u.a. Buchführung, Betriebsversicherungen, Büro, Telefon werden nicht berücksichtigt.</t>
    </r>
  </si>
  <si>
    <t>(gutes) Grundfutter relativ kostengünstig und ausreichend vorhanden Ist</t>
  </si>
  <si>
    <t>entsprechende Zunahmen (1000 g und mehr) erreicht werden</t>
  </si>
  <si>
    <t>Fazit: Ausmast lohnt sich, wenn:</t>
  </si>
  <si>
    <r>
      <t xml:space="preserve">II. Mehrerlös je Tag bei höherem Gewicht                                                                     </t>
    </r>
    <r>
      <rPr>
        <b/>
        <u val="single"/>
        <sz val="11"/>
        <color indexed="56"/>
        <rFont val="Arial"/>
        <family val="2"/>
      </rPr>
      <t>und</t>
    </r>
    <r>
      <rPr>
        <b/>
        <sz val="11"/>
        <color indexed="56"/>
        <rFont val="Arial"/>
        <family val="2"/>
      </rPr>
      <t xml:space="preserve"> besserer Klassifizierung:</t>
    </r>
  </si>
  <si>
    <r>
      <t xml:space="preserve">alle Werte </t>
    </r>
    <r>
      <rPr>
        <b/>
        <u val="single"/>
        <sz val="9"/>
        <color indexed="56"/>
        <rFont val="Arial"/>
        <family val="2"/>
      </rPr>
      <t>inkl.</t>
    </r>
    <r>
      <rPr>
        <b/>
        <sz val="9"/>
        <color indexed="56"/>
        <rFont val="Arial"/>
        <family val="2"/>
      </rPr>
      <t xml:space="preserve"> Mwst., </t>
    </r>
    <r>
      <rPr>
        <b/>
        <u val="single"/>
        <sz val="9"/>
        <color indexed="56"/>
        <rFont val="Arial"/>
        <family val="2"/>
      </rPr>
      <t>gelbe</t>
    </r>
    <r>
      <rPr>
        <b/>
        <sz val="9"/>
        <color indexed="56"/>
        <rFont val="Arial"/>
        <family val="2"/>
      </rPr>
      <t xml:space="preserve"> Felder sind Eingabefelder und können variiert werden</t>
    </r>
  </si>
  <si>
    <t xml:space="preserve">Stand: 10-2012 </t>
  </si>
  <si>
    <r>
      <t>verglichen werden müssen immer der Mehrerlös je Tag</t>
    </r>
    <r>
      <rPr>
        <sz val="10"/>
        <color indexed="56"/>
        <rFont val="Arial"/>
        <family val="2"/>
      </rPr>
      <t xml:space="preserve"> (blau) </t>
    </r>
    <r>
      <rPr>
        <sz val="10"/>
        <rFont val="Arial"/>
        <family val="2"/>
      </rPr>
      <t>mit den Kosten</t>
    </r>
    <r>
      <rPr>
        <sz val="10"/>
        <color indexed="10"/>
        <rFont val="Arial"/>
        <family val="2"/>
      </rPr>
      <t xml:space="preserve"> (rot)</t>
    </r>
    <r>
      <rPr>
        <sz val="10"/>
        <rFont val="Arial"/>
        <family val="2"/>
      </rPr>
      <t xml:space="preserve"> je zusätzlichem Tag !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</si>
</sst>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_€"/>
    <numFmt numFmtId="166" formatCode="#,##0.00\ &quot;€&quot;"/>
    <numFmt numFmtId="167" formatCode="#,##0.0\ &quot;€&quot;"/>
    <numFmt numFmtId="168" formatCode="#,##0\ &quot;€&quot;"/>
    <numFmt numFmtId="169" formatCode="0.000"/>
    <numFmt numFmtId="170" formatCode="#,##0.00_ ;[Red]\-#,##0.00\ "/>
    <numFmt numFmtId="171" formatCode="#,##0.0_ ;[Red]\-#,##0.0\ "/>
    <numFmt numFmtId="172" formatCode="#,##0_ ;[Red]\-#,##0\ "/>
    <numFmt numFmtId="173" formatCode="#,##0\ &quot;kg&quot;"/>
    <numFmt numFmtId="174" formatCode="General\ &quot;kg&quot;"/>
    <numFmt numFmtId="175" formatCode="General\ &quot;Tage&quot;"/>
    <numFmt numFmtId="176" formatCode="General\ &quot;g&quot;"/>
    <numFmt numFmtId="177" formatCode="0.00\ &quot;kg&quot;"/>
    <numFmt numFmtId="178" formatCode="0.00\ &quot;€&quot;"/>
    <numFmt numFmtId="179" formatCode="0.0\ &quot;€&quot;"/>
    <numFmt numFmtId="180" formatCode="0\ &quot;€&quot;"/>
    <numFmt numFmtId="181" formatCode="0.0\ &quot;kg&quot;"/>
    <numFmt numFmtId="182" formatCode="0.000\ &quot;kg&quot;"/>
    <numFmt numFmtId="183" formatCode="#,##0.00\ _&quot;&quot;€&quot;;[Red]\-#,##0.00\ _€"/>
    <numFmt numFmtId="184" formatCode="#,##0.00\ _&quot;&quot;€&quot;;[Red]\-#,##0.00\ _&quot;&quot;€&quot;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56"/>
      <name val="Arial"/>
      <family val="2"/>
    </font>
    <font>
      <sz val="14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B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6" fontId="1" fillId="0" borderId="16" xfId="0" applyNumberFormat="1" applyFont="1" applyBorder="1" applyAlignment="1">
      <alignment/>
    </xf>
    <xf numFmtId="166" fontId="1" fillId="33" borderId="16" xfId="0" applyNumberFormat="1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180" fontId="0" fillId="0" borderId="10" xfId="0" applyNumberFormat="1" applyBorder="1" applyAlignment="1">
      <alignment/>
    </xf>
    <xf numFmtId="180" fontId="0" fillId="34" borderId="10" xfId="0" applyNumberForma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166" fontId="1" fillId="33" borderId="17" xfId="0" applyNumberFormat="1" applyFont="1" applyFill="1" applyBorder="1" applyAlignment="1">
      <alignment/>
    </xf>
    <xf numFmtId="0" fontId="1" fillId="0" borderId="18" xfId="0" applyFont="1" applyBorder="1" applyAlignment="1">
      <alignment horizontal="right"/>
    </xf>
    <xf numFmtId="166" fontId="0" fillId="0" borderId="14" xfId="0" applyNumberForma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1" fillId="35" borderId="21" xfId="0" applyNumberFormat="1" applyFont="1" applyFill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0" fontId="1" fillId="0" borderId="11" xfId="0" applyFon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5" borderId="19" xfId="0" applyFont="1" applyFill="1" applyBorder="1" applyAlignment="1">
      <alignment/>
    </xf>
    <xf numFmtId="168" fontId="1" fillId="35" borderId="19" xfId="0" applyNumberFormat="1" applyFont="1" applyFill="1" applyBorder="1" applyAlignment="1">
      <alignment/>
    </xf>
    <xf numFmtId="166" fontId="1" fillId="35" borderId="13" xfId="0" applyNumberFormat="1" applyFont="1" applyFill="1" applyBorder="1" applyAlignment="1">
      <alignment/>
    </xf>
    <xf numFmtId="0" fontId="1" fillId="34" borderId="22" xfId="0" applyFont="1" applyFill="1" applyBorder="1" applyAlignment="1" applyProtection="1">
      <alignment/>
      <protection locked="0"/>
    </xf>
    <xf numFmtId="168" fontId="1" fillId="0" borderId="2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6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/>
    </xf>
    <xf numFmtId="9" fontId="1" fillId="34" borderId="11" xfId="0" applyNumberFormat="1" applyFont="1" applyFill="1" applyBorder="1" applyAlignment="1" applyProtection="1">
      <alignment/>
      <protection locked="0"/>
    </xf>
    <xf numFmtId="182" fontId="1" fillId="0" borderId="10" xfId="0" applyNumberFormat="1" applyFont="1" applyFill="1" applyBorder="1" applyAlignment="1">
      <alignment/>
    </xf>
    <xf numFmtId="166" fontId="1" fillId="34" borderId="23" xfId="0" applyNumberFormat="1" applyFont="1" applyFill="1" applyBorder="1" applyAlignment="1" applyProtection="1">
      <alignment/>
      <protection locked="0"/>
    </xf>
    <xf numFmtId="166" fontId="1" fillId="35" borderId="2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/>
    </xf>
    <xf numFmtId="174" fontId="1" fillId="0" borderId="20" xfId="0" applyNumberFormat="1" applyFont="1" applyFill="1" applyBorder="1" applyAlignment="1" applyProtection="1">
      <alignment/>
      <protection locked="0"/>
    </xf>
    <xf numFmtId="8" fontId="1" fillId="34" borderId="24" xfId="0" applyNumberFormat="1" applyFont="1" applyFill="1" applyBorder="1" applyAlignment="1" applyProtection="1">
      <alignment/>
      <protection locked="0"/>
    </xf>
    <xf numFmtId="175" fontId="1" fillId="34" borderId="24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6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34" borderId="22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169" fontId="1" fillId="34" borderId="22" xfId="0" applyNumberFormat="1" applyFon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0" fontId="1" fillId="0" borderId="21" xfId="0" applyFont="1" applyBorder="1" applyAlignment="1">
      <alignment horizontal="right"/>
    </xf>
    <xf numFmtId="0" fontId="0" fillId="0" borderId="25" xfId="0" applyBorder="1" applyAlignment="1">
      <alignment horizontal="center"/>
    </xf>
    <xf numFmtId="10" fontId="1" fillId="34" borderId="15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166" fontId="7" fillId="33" borderId="26" xfId="0" applyNumberFormat="1" applyFont="1" applyFill="1" applyBorder="1" applyAlignment="1">
      <alignment/>
    </xf>
    <xf numFmtId="166" fontId="7" fillId="33" borderId="27" xfId="0" applyNumberFormat="1" applyFont="1" applyFill="1" applyBorder="1" applyAlignment="1">
      <alignment/>
    </xf>
    <xf numFmtId="166" fontId="7" fillId="33" borderId="28" xfId="0" applyNumberFormat="1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17" xfId="0" applyFont="1" applyBorder="1" applyAlignment="1">
      <alignment/>
    </xf>
    <xf numFmtId="176" fontId="1" fillId="34" borderId="11" xfId="0" applyNumberFormat="1" applyFont="1" applyFill="1" applyBorder="1" applyAlignment="1" applyProtection="1">
      <alignment/>
      <protection locked="0"/>
    </xf>
    <xf numFmtId="0" fontId="57" fillId="0" borderId="0" xfId="0" applyFont="1" applyFill="1" applyBorder="1" applyAlignment="1">
      <alignment/>
    </xf>
    <xf numFmtId="0" fontId="0" fillId="0" borderId="3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15" xfId="0" applyFont="1" applyBorder="1" applyAlignment="1">
      <alignment/>
    </xf>
    <xf numFmtId="166" fontId="59" fillId="33" borderId="28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/>
    </xf>
    <xf numFmtId="173" fontId="1" fillId="34" borderId="11" xfId="0" applyNumberFormat="1" applyFont="1" applyFill="1" applyBorder="1" applyAlignment="1" applyProtection="1">
      <alignment horizontal="right"/>
      <protection locked="0"/>
    </xf>
    <xf numFmtId="180" fontId="0" fillId="34" borderId="20" xfId="0" applyNumberFormat="1" applyFont="1" applyFill="1" applyBorder="1" applyAlignment="1" applyProtection="1">
      <alignment/>
      <protection locked="0"/>
    </xf>
    <xf numFmtId="180" fontId="0" fillId="34" borderId="10" xfId="0" applyNumberFormat="1" applyFont="1" applyFill="1" applyBorder="1" applyAlignment="1" applyProtection="1">
      <alignment/>
      <protection locked="0"/>
    </xf>
    <xf numFmtId="2" fontId="1" fillId="34" borderId="22" xfId="0" applyNumberFormat="1" applyFont="1" applyFill="1" applyBorder="1" applyAlignment="1" applyProtection="1">
      <alignment/>
      <protection locked="0"/>
    </xf>
    <xf numFmtId="0" fontId="15" fillId="0" borderId="12" xfId="0" applyFont="1" applyBorder="1" applyAlignment="1">
      <alignment/>
    </xf>
    <xf numFmtId="0" fontId="7" fillId="36" borderId="31" xfId="0" applyFont="1" applyFill="1" applyBorder="1" applyAlignment="1">
      <alignment vertical="center"/>
    </xf>
    <xf numFmtId="0" fontId="0" fillId="36" borderId="32" xfId="0" applyFont="1" applyFill="1" applyBorder="1" applyAlignment="1">
      <alignment vertical="center"/>
    </xf>
    <xf numFmtId="184" fontId="7" fillId="36" borderId="33" xfId="0" applyNumberFormat="1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4" xfId="0" applyFont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9" fillId="0" borderId="35" xfId="0" applyFont="1" applyBorder="1" applyAlignment="1">
      <alignment/>
    </xf>
    <xf numFmtId="0" fontId="17" fillId="0" borderId="36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66" fontId="60" fillId="37" borderId="33" xfId="0" applyNumberFormat="1" applyFont="1" applyFill="1" applyBorder="1" applyAlignment="1">
      <alignment/>
    </xf>
    <xf numFmtId="166" fontId="60" fillId="37" borderId="37" xfId="0" applyNumberFormat="1" applyFont="1" applyFill="1" applyBorder="1" applyAlignment="1">
      <alignment/>
    </xf>
    <xf numFmtId="0" fontId="61" fillId="37" borderId="31" xfId="0" applyFont="1" applyFill="1" applyBorder="1" applyAlignment="1">
      <alignment/>
    </xf>
    <xf numFmtId="0" fontId="1" fillId="37" borderId="33" xfId="0" applyFont="1" applyFill="1" applyBorder="1" applyAlignment="1">
      <alignment/>
    </xf>
    <xf numFmtId="0" fontId="18" fillId="0" borderId="35" xfId="0" applyFont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61" fillId="37" borderId="31" xfId="0" applyFont="1" applyFill="1" applyBorder="1" applyAlignment="1">
      <alignment horizontal="left" wrapText="1"/>
    </xf>
    <xf numFmtId="0" fontId="61" fillId="37" borderId="21" xfId="0" applyFont="1" applyFill="1" applyBorder="1" applyAlignment="1">
      <alignment horizontal="left" wrapText="1"/>
    </xf>
    <xf numFmtId="0" fontId="7" fillId="35" borderId="31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33" xfId="0" applyFont="1" applyFill="1" applyBorder="1" applyAlignment="1">
      <alignment horizontal="left"/>
    </xf>
    <xf numFmtId="0" fontId="1" fillId="38" borderId="22" xfId="0" applyFont="1" applyFill="1" applyBorder="1" applyAlignment="1" applyProtection="1">
      <alignment/>
      <protection locked="0"/>
    </xf>
    <xf numFmtId="0" fontId="6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17" fillId="0" borderId="39" xfId="0" applyFont="1" applyBorder="1" applyAlignment="1">
      <alignment shrinkToFit="1"/>
    </xf>
    <xf numFmtId="0" fontId="17" fillId="0" borderId="40" xfId="0" applyFont="1" applyBorder="1" applyAlignment="1">
      <alignment shrinkToFit="1"/>
    </xf>
    <xf numFmtId="0" fontId="17" fillId="0" borderId="36" xfId="0" applyFont="1" applyBorder="1" applyAlignment="1">
      <alignment shrinkToFit="1"/>
    </xf>
    <xf numFmtId="0" fontId="17" fillId="0" borderId="40" xfId="0" applyFont="1" applyFill="1" applyBorder="1" applyAlignment="1">
      <alignment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0</xdr:rowOff>
    </xdr:from>
    <xdr:to>
      <xdr:col>6</xdr:col>
      <xdr:colOff>981075</xdr:colOff>
      <xdr:row>4</xdr:row>
      <xdr:rowOff>9525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72225" y="57150"/>
          <a:ext cx="809625" cy="5619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4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0.9921875" style="0" customWidth="1"/>
    <col min="2" max="2" width="3.140625" style="102" customWidth="1"/>
    <col min="3" max="3" width="16.57421875" style="0" customWidth="1"/>
    <col min="4" max="4" width="32.00390625" style="0" customWidth="1"/>
    <col min="5" max="5" width="18.8515625" style="0" customWidth="1"/>
    <col min="6" max="6" width="21.421875" style="0" customWidth="1"/>
    <col min="7" max="7" width="15.00390625" style="0" customWidth="1"/>
  </cols>
  <sheetData>
    <row r="1" ht="4.5" customHeight="1" thickBot="1"/>
    <row r="2" spans="2:7" ht="18">
      <c r="B2" s="105"/>
      <c r="C2" s="87" t="s">
        <v>61</v>
      </c>
      <c r="D2" s="7"/>
      <c r="E2" s="7"/>
      <c r="F2" s="83" t="s">
        <v>70</v>
      </c>
      <c r="G2" s="8"/>
    </row>
    <row r="3" spans="2:7" ht="12.75">
      <c r="B3" s="103"/>
      <c r="C3" s="2" t="s">
        <v>39</v>
      </c>
      <c r="D3" s="2"/>
      <c r="E3" s="2"/>
      <c r="F3" s="2"/>
      <c r="G3" s="13"/>
    </row>
    <row r="4" spans="2:7" ht="12.75">
      <c r="B4" s="103"/>
      <c r="C4" s="123" t="s">
        <v>69</v>
      </c>
      <c r="D4" s="124"/>
      <c r="E4" s="124"/>
      <c r="F4" s="2"/>
      <c r="G4" s="13"/>
    </row>
    <row r="5" spans="2:7" ht="9" customHeight="1" thickBot="1">
      <c r="B5" s="103"/>
      <c r="C5" s="88"/>
      <c r="D5" s="12"/>
      <c r="E5" s="12"/>
      <c r="F5" s="12"/>
      <c r="G5" s="77"/>
    </row>
    <row r="6" spans="2:7" ht="11.25" customHeight="1">
      <c r="B6" s="103"/>
      <c r="C6" s="89" t="s">
        <v>33</v>
      </c>
      <c r="D6" s="7"/>
      <c r="E6" s="7"/>
      <c r="F6" s="7"/>
      <c r="G6" s="8"/>
    </row>
    <row r="7" spans="2:7" s="1" customFormat="1" ht="13.5" customHeight="1">
      <c r="B7" s="111"/>
      <c r="C7" s="90"/>
      <c r="D7" s="5" t="s">
        <v>10</v>
      </c>
      <c r="E7" s="5" t="s">
        <v>2</v>
      </c>
      <c r="F7" s="30" t="s">
        <v>0</v>
      </c>
      <c r="G7" s="22" t="s">
        <v>43</v>
      </c>
    </row>
    <row r="8" spans="2:7" ht="12.75">
      <c r="B8" s="125">
        <v>1</v>
      </c>
      <c r="C8" s="2" t="s">
        <v>20</v>
      </c>
      <c r="D8" s="61">
        <v>4</v>
      </c>
      <c r="E8" s="17">
        <v>0.28</v>
      </c>
      <c r="F8" s="18">
        <f>D8*E8*365</f>
        <v>408.8</v>
      </c>
      <c r="G8" s="9">
        <f aca="true" t="shared" si="0" ref="G8:G17">F8/365</f>
        <v>1.12</v>
      </c>
    </row>
    <row r="9" spans="2:7" ht="12.75">
      <c r="B9" s="125">
        <v>2</v>
      </c>
      <c r="C9" s="2" t="s">
        <v>21</v>
      </c>
      <c r="D9" s="16">
        <v>0.05</v>
      </c>
      <c r="E9" s="17">
        <v>0.65</v>
      </c>
      <c r="F9" s="18">
        <f>D9*E9*365</f>
        <v>11.8625</v>
      </c>
      <c r="G9" s="9">
        <f t="shared" si="0"/>
        <v>0.0325</v>
      </c>
    </row>
    <row r="10" spans="2:7" ht="12.75">
      <c r="B10" s="125">
        <v>3</v>
      </c>
      <c r="C10" s="2" t="s">
        <v>3</v>
      </c>
      <c r="D10" s="3"/>
      <c r="E10" s="3"/>
      <c r="F10" s="19">
        <v>35</v>
      </c>
      <c r="G10" s="9">
        <f t="shared" si="0"/>
        <v>0.0958904109589041</v>
      </c>
    </row>
    <row r="11" spans="2:7" ht="12.75">
      <c r="B11" s="125">
        <v>4</v>
      </c>
      <c r="C11" s="2" t="s">
        <v>16</v>
      </c>
      <c r="D11" s="3"/>
      <c r="E11" s="3"/>
      <c r="F11" s="81">
        <v>50</v>
      </c>
      <c r="G11" s="9">
        <f t="shared" si="0"/>
        <v>0.136986301369863</v>
      </c>
    </row>
    <row r="12" spans="2:7" ht="12.75">
      <c r="B12" s="125">
        <v>5</v>
      </c>
      <c r="C12" s="2" t="s">
        <v>4</v>
      </c>
      <c r="D12" s="3"/>
      <c r="E12" s="3"/>
      <c r="F12" s="81">
        <v>15</v>
      </c>
      <c r="G12" s="9">
        <f t="shared" si="0"/>
        <v>0.0410958904109589</v>
      </c>
    </row>
    <row r="13" spans="2:7" s="2" customFormat="1" ht="12.75">
      <c r="B13" s="125">
        <v>6</v>
      </c>
      <c r="C13" s="2" t="s">
        <v>24</v>
      </c>
      <c r="D13" s="3"/>
      <c r="E13" s="3"/>
      <c r="F13" s="81">
        <v>100</v>
      </c>
      <c r="G13" s="9">
        <f t="shared" si="0"/>
        <v>0.273972602739726</v>
      </c>
    </row>
    <row r="14" spans="2:7" ht="12.75">
      <c r="B14" s="125">
        <v>7</v>
      </c>
      <c r="C14" s="2" t="s">
        <v>15</v>
      </c>
      <c r="D14" s="3"/>
      <c r="E14" s="3"/>
      <c r="F14" s="19">
        <v>25</v>
      </c>
      <c r="G14" s="9">
        <f t="shared" si="0"/>
        <v>0.0684931506849315</v>
      </c>
    </row>
    <row r="15" spans="2:7" ht="12.75">
      <c r="B15" s="125">
        <v>8</v>
      </c>
      <c r="C15" s="91"/>
      <c r="D15" s="16"/>
      <c r="E15" s="3"/>
      <c r="F15" s="19"/>
      <c r="G15" s="9">
        <f t="shared" si="0"/>
        <v>0</v>
      </c>
    </row>
    <row r="16" spans="2:7" ht="13.5" thickBot="1">
      <c r="B16" s="125">
        <v>9</v>
      </c>
      <c r="C16" s="12" t="s">
        <v>25</v>
      </c>
      <c r="D16" s="27"/>
      <c r="E16" s="27"/>
      <c r="F16" s="80">
        <v>35</v>
      </c>
      <c r="G16" s="14">
        <f t="shared" si="0"/>
        <v>0.0958904109589041</v>
      </c>
    </row>
    <row r="17" spans="2:7" s="1" customFormat="1" ht="13.5" thickBot="1">
      <c r="B17" s="125">
        <v>10</v>
      </c>
      <c r="C17" s="92" t="s">
        <v>5</v>
      </c>
      <c r="D17" s="42"/>
      <c r="E17" s="42"/>
      <c r="F17" s="43">
        <f>SUM(F8:F16)</f>
        <v>680.6625</v>
      </c>
      <c r="G17" s="15">
        <f t="shared" si="0"/>
        <v>1.8648287671232877</v>
      </c>
    </row>
    <row r="18" spans="2:7" s="1" customFormat="1" ht="13.5" thickBot="1">
      <c r="B18" s="125"/>
      <c r="C18" s="10"/>
      <c r="D18" s="39"/>
      <c r="E18" s="39"/>
      <c r="F18" s="40"/>
      <c r="G18" s="41"/>
    </row>
    <row r="19" spans="2:7" s="1" customFormat="1" ht="12.75">
      <c r="B19" s="125">
        <v>11</v>
      </c>
      <c r="C19" s="93" t="s">
        <v>40</v>
      </c>
      <c r="D19" s="34"/>
      <c r="E19" s="34"/>
      <c r="F19" s="35"/>
      <c r="G19" s="36"/>
    </row>
    <row r="20" spans="2:7" ht="12.75">
      <c r="B20" s="125">
        <v>12</v>
      </c>
      <c r="C20" s="2"/>
      <c r="D20" s="59" t="s">
        <v>12</v>
      </c>
      <c r="E20" s="59" t="s">
        <v>28</v>
      </c>
      <c r="F20" s="31" t="s">
        <v>41</v>
      </c>
      <c r="G20" s="29" t="s">
        <v>42</v>
      </c>
    </row>
    <row r="21" spans="2:7" s="1" customFormat="1" ht="13.5" thickBot="1">
      <c r="B21" s="125">
        <v>13</v>
      </c>
      <c r="C21" s="94" t="s">
        <v>6</v>
      </c>
      <c r="D21" s="122">
        <v>70</v>
      </c>
      <c r="E21" s="60">
        <v>0.025</v>
      </c>
      <c r="F21" s="38">
        <f>D21*E21*365</f>
        <v>638.75</v>
      </c>
      <c r="G21" s="21">
        <f>F21/365</f>
        <v>1.75</v>
      </c>
    </row>
    <row r="22" spans="2:7" ht="12.75">
      <c r="B22" s="125">
        <v>14</v>
      </c>
      <c r="C22" s="2"/>
      <c r="D22" s="59" t="s">
        <v>11</v>
      </c>
      <c r="E22" s="59" t="s">
        <v>9</v>
      </c>
      <c r="F22" s="6"/>
      <c r="G22" s="23"/>
    </row>
    <row r="23" spans="2:7" s="1" customFormat="1" ht="13.5" thickBot="1">
      <c r="B23" s="125">
        <v>15</v>
      </c>
      <c r="C23" s="94" t="s">
        <v>8</v>
      </c>
      <c r="D23" s="37">
        <v>15</v>
      </c>
      <c r="E23" s="82">
        <v>13</v>
      </c>
      <c r="F23" s="38">
        <f>D23*E23</f>
        <v>195</v>
      </c>
      <c r="G23" s="21">
        <f>F23/365</f>
        <v>0.5342465753424658</v>
      </c>
    </row>
    <row r="24" spans="2:7" ht="12.75">
      <c r="B24" s="125">
        <v>16</v>
      </c>
      <c r="C24" s="2"/>
      <c r="D24" s="59" t="s">
        <v>46</v>
      </c>
      <c r="E24" s="63" t="s">
        <v>47</v>
      </c>
      <c r="F24" s="20" t="s">
        <v>13</v>
      </c>
      <c r="G24" s="23"/>
    </row>
    <row r="25" spans="2:7" s="1" customFormat="1" ht="13.5" thickBot="1">
      <c r="B25" s="125">
        <v>17</v>
      </c>
      <c r="C25" s="94" t="s">
        <v>7</v>
      </c>
      <c r="D25" s="58">
        <v>2000</v>
      </c>
      <c r="E25" s="64">
        <v>0.08</v>
      </c>
      <c r="F25" s="38">
        <f>D25*E25</f>
        <v>160</v>
      </c>
      <c r="G25" s="21">
        <f>F25/365</f>
        <v>0.4383561643835616</v>
      </c>
    </row>
    <row r="26" spans="2:8" ht="6" customHeight="1" thickBot="1">
      <c r="B26" s="125"/>
      <c r="C26" s="4"/>
      <c r="D26" s="2"/>
      <c r="E26" s="10"/>
      <c r="F26" s="4"/>
      <c r="G26" s="24"/>
      <c r="H26" s="1"/>
    </row>
    <row r="27" spans="2:9" ht="13.5" thickBot="1">
      <c r="B27" s="126">
        <v>18</v>
      </c>
      <c r="C27" s="114" t="s">
        <v>31</v>
      </c>
      <c r="D27" s="115"/>
      <c r="E27" s="116"/>
      <c r="F27" s="112" t="s">
        <v>58</v>
      </c>
      <c r="G27" s="113"/>
      <c r="H27" s="1"/>
      <c r="I27" s="2"/>
    </row>
    <row r="28" spans="2:8" ht="17.25" customHeight="1" thickBot="1">
      <c r="B28" s="126">
        <v>19</v>
      </c>
      <c r="C28" s="119" t="s">
        <v>57</v>
      </c>
      <c r="D28" s="120"/>
      <c r="E28" s="120"/>
      <c r="F28" s="120"/>
      <c r="G28" s="121"/>
      <c r="H28" s="57"/>
    </row>
    <row r="29" spans="2:8" ht="17.25" customHeight="1">
      <c r="B29" s="125">
        <v>20</v>
      </c>
      <c r="C29" s="2" t="s">
        <v>14</v>
      </c>
      <c r="D29" s="3"/>
      <c r="E29" s="71">
        <v>1000</v>
      </c>
      <c r="F29" s="4" t="s">
        <v>17</v>
      </c>
      <c r="G29" s="66">
        <f>G17</f>
        <v>1.8648287671232877</v>
      </c>
      <c r="H29" s="57"/>
    </row>
    <row r="30" spans="2:8" ht="17.25" customHeight="1">
      <c r="B30" s="125">
        <v>21</v>
      </c>
      <c r="C30" s="2" t="s">
        <v>34</v>
      </c>
      <c r="D30" s="3"/>
      <c r="E30" s="46">
        <v>0.8</v>
      </c>
      <c r="F30" s="4" t="s">
        <v>51</v>
      </c>
      <c r="G30" s="67">
        <f>G17+G21</f>
        <v>3.6148287671232877</v>
      </c>
      <c r="H30" s="57"/>
    </row>
    <row r="31" spans="2:8" ht="17.25" customHeight="1">
      <c r="B31" s="125">
        <v>22</v>
      </c>
      <c r="C31" s="2" t="s">
        <v>23</v>
      </c>
      <c r="D31" s="3"/>
      <c r="E31" s="47">
        <f>E29*E30/1000</f>
        <v>0.8</v>
      </c>
      <c r="F31" s="4" t="s">
        <v>18</v>
      </c>
      <c r="G31" s="67">
        <f>G17+G21+G23</f>
        <v>4.149075342465753</v>
      </c>
      <c r="H31" s="57"/>
    </row>
    <row r="32" spans="2:8" ht="17.25" customHeight="1" thickBot="1">
      <c r="B32" s="125">
        <v>23</v>
      </c>
      <c r="C32" s="12" t="s">
        <v>32</v>
      </c>
      <c r="D32" s="27"/>
      <c r="E32" s="48">
        <v>3.8</v>
      </c>
      <c r="F32" s="45" t="s">
        <v>19</v>
      </c>
      <c r="G32" s="68">
        <f>G17+G21+G23+G25</f>
        <v>4.587431506849315</v>
      </c>
      <c r="H32" s="57"/>
    </row>
    <row r="33" spans="2:8" s="1" customFormat="1" ht="19.5" customHeight="1" thickBot="1" thickTop="1">
      <c r="B33" s="126">
        <v>24</v>
      </c>
      <c r="C33" s="109" t="s">
        <v>59</v>
      </c>
      <c r="D33" s="110"/>
      <c r="E33" s="108">
        <f>E31*E32</f>
        <v>3.04</v>
      </c>
      <c r="F33" s="75" t="str">
        <f>"Vollkosten "&amp;E38&amp;" Tage"</f>
        <v>Vollkosten 30 Tage</v>
      </c>
      <c r="G33" s="76">
        <f>G32*E38</f>
        <v>137.62294520547945</v>
      </c>
      <c r="H33" s="56"/>
    </row>
    <row r="34" spans="2:8" s="33" customFormat="1" ht="8.25" customHeight="1" thickBot="1">
      <c r="B34" s="125"/>
      <c r="C34" s="10"/>
      <c r="D34" s="10"/>
      <c r="E34" s="11"/>
      <c r="F34" s="72"/>
      <c r="G34" s="32"/>
      <c r="H34" s="56"/>
    </row>
    <row r="35" spans="2:8" s="1" customFormat="1" ht="18" customHeight="1" thickBot="1">
      <c r="B35" s="125">
        <v>25</v>
      </c>
      <c r="C35" s="120" t="s">
        <v>52</v>
      </c>
      <c r="D35" s="120"/>
      <c r="E35" s="120"/>
      <c r="F35" s="120"/>
      <c r="G35" s="121"/>
      <c r="H35" s="56"/>
    </row>
    <row r="36" spans="2:7" s="1" customFormat="1" ht="12.75">
      <c r="B36" s="125">
        <v>26</v>
      </c>
      <c r="C36" s="4" t="s">
        <v>45</v>
      </c>
      <c r="D36" s="78"/>
      <c r="E36" s="79">
        <v>340</v>
      </c>
      <c r="F36" s="78"/>
      <c r="G36" s="25"/>
    </row>
    <row r="37" spans="2:7" ht="12.75">
      <c r="B37" s="125">
        <v>27</v>
      </c>
      <c r="C37" s="10" t="s">
        <v>55</v>
      </c>
      <c r="D37" s="3"/>
      <c r="E37" s="52">
        <v>0.18</v>
      </c>
      <c r="F37" s="3"/>
      <c r="G37" s="13"/>
    </row>
    <row r="38" spans="2:7" ht="12.75">
      <c r="B38" s="125">
        <v>28</v>
      </c>
      <c r="C38" s="10" t="s">
        <v>29</v>
      </c>
      <c r="D38" s="54" t="s">
        <v>30</v>
      </c>
      <c r="E38" s="53">
        <v>30</v>
      </c>
      <c r="F38" s="73"/>
      <c r="G38" s="13"/>
    </row>
    <row r="39" spans="2:7" ht="13.5" thickBot="1">
      <c r="B39" s="125">
        <v>29</v>
      </c>
      <c r="C39" s="92" t="s">
        <v>44</v>
      </c>
      <c r="D39" s="55"/>
      <c r="E39" s="51">
        <f>E36+(E31*E38)</f>
        <v>364</v>
      </c>
      <c r="F39" s="27"/>
      <c r="G39" s="13"/>
    </row>
    <row r="40" spans="2:7" ht="13.5" thickBot="1">
      <c r="B40" s="125">
        <v>30</v>
      </c>
      <c r="C40" s="92"/>
      <c r="D40" s="62"/>
      <c r="E40" s="28" t="s">
        <v>36</v>
      </c>
      <c r="F40" s="49" t="s">
        <v>1</v>
      </c>
      <c r="G40" s="13"/>
    </row>
    <row r="41" spans="2:7" ht="12.75">
      <c r="B41" s="125">
        <v>31</v>
      </c>
      <c r="C41" s="10" t="s">
        <v>54</v>
      </c>
      <c r="D41" s="26"/>
      <c r="E41" s="44">
        <f>E36*E37+(E38*E31*E37)</f>
        <v>65.52</v>
      </c>
      <c r="F41" s="50">
        <f>E41/E38</f>
        <v>2.1839999999999997</v>
      </c>
      <c r="G41" s="13"/>
    </row>
    <row r="42" spans="2:7" ht="13.5" thickBot="1">
      <c r="B42" s="127">
        <v>32</v>
      </c>
      <c r="C42" s="106" t="s">
        <v>53</v>
      </c>
      <c r="D42" s="3"/>
      <c r="E42" s="50">
        <f>(E38*E33)</f>
        <v>91.2</v>
      </c>
      <c r="F42" s="50">
        <f>E42/E38</f>
        <v>3.04</v>
      </c>
      <c r="G42" s="13"/>
    </row>
    <row r="43" spans="2:7" ht="31.5" customHeight="1" thickBot="1" thickTop="1">
      <c r="B43" s="126">
        <v>33</v>
      </c>
      <c r="C43" s="117" t="s">
        <v>68</v>
      </c>
      <c r="D43" s="118"/>
      <c r="E43" s="107">
        <f>E41+E42</f>
        <v>156.72</v>
      </c>
      <c r="F43" s="108">
        <f>E43/E38</f>
        <v>5.224</v>
      </c>
      <c r="G43" s="13"/>
    </row>
    <row r="44" spans="2:7" ht="21" customHeight="1" thickBot="1">
      <c r="B44" s="128">
        <v>34</v>
      </c>
      <c r="C44" s="84" t="s">
        <v>60</v>
      </c>
      <c r="D44" s="85"/>
      <c r="E44" s="85"/>
      <c r="F44" s="85"/>
      <c r="G44" s="86">
        <f>E43-G33</f>
        <v>19.097054794520545</v>
      </c>
    </row>
    <row r="45" spans="2:7" ht="3.75" customHeight="1">
      <c r="B45" s="103"/>
      <c r="C45" s="95"/>
      <c r="D45" s="2"/>
      <c r="E45" s="2"/>
      <c r="F45" s="2"/>
      <c r="G45" s="13"/>
    </row>
    <row r="46" spans="2:7" ht="12.75">
      <c r="B46" s="103"/>
      <c r="C46" s="96" t="s">
        <v>71</v>
      </c>
      <c r="D46" s="2"/>
      <c r="E46" s="2"/>
      <c r="F46" s="2"/>
      <c r="G46" s="13"/>
    </row>
    <row r="47" spans="2:7" ht="12.75">
      <c r="B47" s="103"/>
      <c r="C47" s="2" t="s">
        <v>50</v>
      </c>
      <c r="D47" s="2"/>
      <c r="E47" s="2"/>
      <c r="F47" s="2"/>
      <c r="G47" s="13"/>
    </row>
    <row r="48" spans="2:7" ht="12.75">
      <c r="B48" s="103"/>
      <c r="C48" s="97" t="s">
        <v>37</v>
      </c>
      <c r="D48" s="2"/>
      <c r="E48" s="2"/>
      <c r="F48" s="2"/>
      <c r="G48" s="13"/>
    </row>
    <row r="49" spans="2:7" ht="12.75">
      <c r="B49" s="103"/>
      <c r="C49" s="2" t="s">
        <v>27</v>
      </c>
      <c r="D49" s="2"/>
      <c r="E49" s="2"/>
      <c r="F49" s="2"/>
      <c r="G49" s="13"/>
    </row>
    <row r="50" spans="2:7" ht="12.75">
      <c r="B50" s="103"/>
      <c r="C50" s="97" t="s">
        <v>38</v>
      </c>
      <c r="D50" s="2"/>
      <c r="E50" s="2"/>
      <c r="F50" s="2"/>
      <c r="G50" s="13"/>
    </row>
    <row r="51" spans="2:7" ht="13.5" customHeight="1">
      <c r="B51" s="103"/>
      <c r="C51" s="97" t="s">
        <v>63</v>
      </c>
      <c r="D51" s="2"/>
      <c r="E51" s="2"/>
      <c r="F51" s="2"/>
      <c r="G51" s="13"/>
    </row>
    <row r="52" spans="2:7" ht="12.75" hidden="1">
      <c r="B52" s="103"/>
      <c r="C52" s="2"/>
      <c r="D52" s="2"/>
      <c r="E52" s="2"/>
      <c r="F52" s="2"/>
      <c r="G52" s="13"/>
    </row>
    <row r="53" spans="2:7" ht="12.75">
      <c r="B53" s="103"/>
      <c r="C53" s="97" t="s">
        <v>48</v>
      </c>
      <c r="D53" s="2"/>
      <c r="E53" s="2"/>
      <c r="F53" s="2"/>
      <c r="G53" s="13"/>
    </row>
    <row r="54" spans="2:7" ht="12.75">
      <c r="B54" s="103"/>
      <c r="C54" s="97" t="s">
        <v>64</v>
      </c>
      <c r="D54" s="2"/>
      <c r="E54" s="2"/>
      <c r="F54" s="74"/>
      <c r="G54" s="13"/>
    </row>
    <row r="55" spans="2:7" ht="6" customHeight="1">
      <c r="B55" s="103"/>
      <c r="C55" s="97"/>
      <c r="D55" s="2"/>
      <c r="E55" s="2"/>
      <c r="F55" s="2"/>
      <c r="G55" s="13"/>
    </row>
    <row r="56" spans="2:7" ht="12.75">
      <c r="B56" s="103"/>
      <c r="C56" s="4" t="s">
        <v>67</v>
      </c>
      <c r="D56" s="4"/>
      <c r="E56" s="2"/>
      <c r="F56" s="2"/>
      <c r="G56" s="13"/>
    </row>
    <row r="57" spans="2:7" ht="12.75">
      <c r="B57" s="103"/>
      <c r="C57" s="98" t="s">
        <v>65</v>
      </c>
      <c r="D57" s="2"/>
      <c r="E57" s="2"/>
      <c r="F57" s="74"/>
      <c r="G57" s="13"/>
    </row>
    <row r="58" spans="2:7" ht="12.75">
      <c r="B58" s="103"/>
      <c r="C58" s="99" t="s">
        <v>26</v>
      </c>
      <c r="D58" s="2"/>
      <c r="E58" s="2"/>
      <c r="F58" s="2"/>
      <c r="G58" s="13"/>
    </row>
    <row r="59" spans="2:7" ht="12.75">
      <c r="B59" s="103"/>
      <c r="C59" s="99" t="s">
        <v>49</v>
      </c>
      <c r="D59" s="2"/>
      <c r="E59" s="2"/>
      <c r="F59" s="2"/>
      <c r="G59" s="13"/>
    </row>
    <row r="60" spans="2:7" ht="12.75">
      <c r="B60" s="103"/>
      <c r="C60" s="99" t="s">
        <v>35</v>
      </c>
      <c r="D60" s="2"/>
      <c r="E60" s="2"/>
      <c r="F60" s="2"/>
      <c r="G60" s="13"/>
    </row>
    <row r="61" spans="2:7" ht="12.75">
      <c r="B61" s="103"/>
      <c r="C61" s="100" t="s">
        <v>22</v>
      </c>
      <c r="D61" s="2"/>
      <c r="E61" s="2"/>
      <c r="F61" s="2"/>
      <c r="G61" s="13"/>
    </row>
    <row r="62" spans="2:7" ht="12.75">
      <c r="B62" s="103"/>
      <c r="C62" s="100" t="s">
        <v>56</v>
      </c>
      <c r="D62" s="2"/>
      <c r="E62" s="2"/>
      <c r="F62" s="2"/>
      <c r="G62" s="13"/>
    </row>
    <row r="63" spans="2:7" ht="12.75">
      <c r="B63" s="103"/>
      <c r="C63" s="98" t="s">
        <v>66</v>
      </c>
      <c r="D63" s="2"/>
      <c r="E63" s="2"/>
      <c r="F63" s="2"/>
      <c r="G63" s="13"/>
    </row>
    <row r="64" spans="2:7" s="65" customFormat="1" ht="12.75" thickBot="1">
      <c r="B64" s="104"/>
      <c r="C64" s="101" t="s">
        <v>62</v>
      </c>
      <c r="D64" s="69"/>
      <c r="E64" s="69"/>
      <c r="F64" s="69"/>
      <c r="G64" s="70"/>
    </row>
  </sheetData>
  <sheetProtection sheet="1"/>
  <mergeCells count="5">
    <mergeCell ref="F27:G27"/>
    <mergeCell ref="C27:E27"/>
    <mergeCell ref="C43:D43"/>
    <mergeCell ref="C28:G28"/>
    <mergeCell ref="C35:G35"/>
  </mergeCells>
  <printOptions horizontalCentered="1" verticalCentered="1"/>
  <pageMargins left="0.7" right="0.7" top="0.75" bottom="0.75" header="0.3" footer="0.3"/>
  <pageSetup horizontalDpi="600" verticalDpi="600" orientation="portrait" paperSize="9" scale="82" r:id="rId2"/>
  <headerFooter alignWithMargins="0">
    <oddFooter>&amp;LLEL Schwäbisch Gmünd, Abtlg. II (Ov.)&amp;C&amp;F&amp;R&amp;D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OverRalf</dc:creator>
  <cp:keywords/>
  <dc:description/>
  <cp:lastModifiedBy>Krieg, Karl (LEL)</cp:lastModifiedBy>
  <cp:lastPrinted>2012-10-01T08:57:39Z</cp:lastPrinted>
  <dcterms:created xsi:type="dcterms:W3CDTF">2005-05-31T09:54:09Z</dcterms:created>
  <dcterms:modified xsi:type="dcterms:W3CDTF">2012-10-01T12:24:06Z</dcterms:modified>
  <cp:category/>
  <cp:version/>
  <cp:contentType/>
  <cp:contentStatus/>
</cp:coreProperties>
</file>